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1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'BS'!$A$1:$E$67</definedName>
    <definedName name="_xlnm.Print_Area" localSheetId="3">'CS'!$A$1:$H$55</definedName>
    <definedName name="_xlnm.Print_Area" localSheetId="0">'IS'!$A$1:$J$64</definedName>
  </definedNames>
  <calcPr fullCalcOnLoad="1"/>
</workbook>
</file>

<file path=xl/sharedStrings.xml><?xml version="1.0" encoding="utf-8"?>
<sst xmlns="http://schemas.openxmlformats.org/spreadsheetml/2006/main" count="225" uniqueCount="146">
  <si>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</si>
  <si>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</si>
  <si>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</si>
  <si>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</si>
  <si>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</si>
  <si>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</si>
  <si>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</si>
  <si>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</si>
  <si>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</si>
  <si>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</si>
  <si>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</si>
  <si>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</si>
  <si>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</si>
  <si>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</si>
  <si>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</si>
  <si>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</si>
  <si>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</si>
  <si>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</si>
  <si>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</si>
  <si>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</si>
  <si>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</si>
  <si>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</si>
  <si>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</si>
  <si>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</si>
  <si>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</si>
  <si>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</si>
  <si>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</si>
  <si>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</si>
  <si>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</si>
  <si>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</si>
  <si>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</si>
  <si>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</si>
  <si>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</si>
  <si>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</si>
  <si>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</si>
  <si>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</si>
  <si>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</si>
  <si>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</si>
  <si>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</si>
  <si>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</si>
  <si>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</si>
  <si>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</si>
  <si>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</si>
  <si>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</si>
  <si>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</si>
  <si>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</si>
  <si>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</si>
  <si>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</si>
  <si>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Net Cash Used In Investing Activities</t>
  </si>
  <si>
    <t>Deposit with licensed financial institutions</t>
  </si>
  <si>
    <t>Bank overdraft</t>
  </si>
  <si>
    <t>Cash and cash equivalents comprise:-</t>
  </si>
  <si>
    <t xml:space="preserve"> CONDENSED CONSOLIDATED STATEMENT OF CHANGES IN EQUITY  </t>
  </si>
  <si>
    <t>Debentures</t>
  </si>
  <si>
    <t>Taxation</t>
  </si>
  <si>
    <t xml:space="preserve">  Deposits with licensed financial institutions</t>
  </si>
  <si>
    <t>profit</t>
  </si>
  <si>
    <t>Accumulated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</si>
  <si>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</si>
  <si>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</si>
  <si>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</si>
  <si>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</si>
  <si>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</si>
  <si>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</si>
  <si>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</si>
  <si>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</si>
  <si>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before tax</t>
  </si>
  <si>
    <t xml:space="preserve">           CUMULATIVE QUARTER</t>
  </si>
  <si>
    <t>Less: Deposit pledged to licensed financial institutions</t>
  </si>
  <si>
    <t>YEAR ENDED</t>
  </si>
  <si>
    <t xml:space="preserve"> Currency translation difference</t>
  </si>
  <si>
    <t xml:space="preserve">  Property development costs</t>
  </si>
  <si>
    <t>Associated companies</t>
  </si>
  <si>
    <t xml:space="preserve">  Amount owing to associated companies</t>
  </si>
  <si>
    <t xml:space="preserve"> At 1 April 2005</t>
  </si>
  <si>
    <t>Cash and bank balances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</si>
  <si>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</si>
  <si>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</si>
  <si>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</si>
  <si>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</si>
  <si>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</si>
  <si>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</si>
  <si>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>CONDENSED CONSOLIDATED CASH FLOW STATEMENTS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</si>
  <si>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</si>
  <si>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</si>
  <si>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>31/03/06</t>
  </si>
  <si>
    <t xml:space="preserve">  Amount owing from associated companies</t>
  </si>
  <si>
    <t>PERIOD TO DATE</t>
  </si>
  <si>
    <t>Deferred tax liabilities</t>
  </si>
  <si>
    <t xml:space="preserve"> At 1 April 2006</t>
  </si>
  <si>
    <t>interest</t>
  </si>
  <si>
    <t xml:space="preserve">Total </t>
  </si>
  <si>
    <t>equity</t>
  </si>
  <si>
    <t>Minority</t>
  </si>
  <si>
    <t>ASSETS</t>
  </si>
  <si>
    <t>CURRENT LIABILITIES</t>
  </si>
  <si>
    <t>FINANCED BY:</t>
  </si>
  <si>
    <t>LONG TERM AND DEFERRED LIABILITIES</t>
  </si>
  <si>
    <t>Net assets per share attributable to equity holders of the parents(RM)</t>
  </si>
  <si>
    <t xml:space="preserve"> CURRENT ASSETS</t>
  </si>
  <si>
    <t xml:space="preserve"> Net Current Assets</t>
  </si>
  <si>
    <t xml:space="preserve">            Financial Statements of the Group for the financial year ended 31 March 2006)      </t>
  </si>
  <si>
    <t>Statements of the Group for the financial year ended 31 March 2006)</t>
  </si>
  <si>
    <t>Equity Attributable to Equity Holders of the Parent</t>
  </si>
  <si>
    <t>Total Equity</t>
  </si>
  <si>
    <t>Net profit for the period</t>
  </si>
  <si>
    <t>Investment properties</t>
  </si>
  <si>
    <t xml:space="preserve">  Short term borrowings</t>
  </si>
  <si>
    <t>Long term borrowings</t>
  </si>
  <si>
    <t>RESTATED</t>
  </si>
  <si>
    <t>Attributable to:</t>
  </si>
  <si>
    <t>Gross profit</t>
  </si>
  <si>
    <t>Other operating income</t>
  </si>
  <si>
    <t>Equity  holders of the parent</t>
  </si>
  <si>
    <t>Effect of adopting FRS 3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</si>
  <si>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</si>
  <si>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</si>
  <si>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</si>
  <si>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</si>
  <si>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</si>
  <si>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</si>
  <si>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</si>
  <si>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Tax paid</t>
  </si>
  <si>
    <t xml:space="preserve">  Exchange fluctuation reserve</t>
  </si>
  <si>
    <t>Net Cash Generated From Operating Activities</t>
  </si>
  <si>
    <t>Net Cash (Used In)/From Financing Activities</t>
  </si>
  <si>
    <t>NET DECREASE IN CASH AND CASH EQUIVALENTS</t>
  </si>
  <si>
    <t>Cost of sales</t>
  </si>
  <si>
    <t>Share of results of associated companies</t>
  </si>
  <si>
    <t xml:space="preserve"> Warrant conversion</t>
  </si>
  <si>
    <t>Quarterly report on consolidated results for the fourth quarter ended 31 March 2007</t>
  </si>
  <si>
    <t>31/03/07</t>
  </si>
  <si>
    <t xml:space="preserve">  Liabilities directly associated with asset </t>
  </si>
  <si>
    <t xml:space="preserve">    classified as held for sale</t>
  </si>
  <si>
    <t xml:space="preserve">  Non-current asset classified as held for sale</t>
  </si>
  <si>
    <t xml:space="preserve"> FOR THE FOURTH QUARTER ENDED 31 MARCH 2007 </t>
  </si>
  <si>
    <t xml:space="preserve"> At 31 March 2007</t>
  </si>
  <si>
    <t xml:space="preserve"> At 31 March 2006</t>
  </si>
  <si>
    <t>FOR THE FOURTH QUARTER ENDED 31 MARH 2007</t>
  </si>
  <si>
    <t>31/03/2006</t>
  </si>
  <si>
    <t>CASH AND CASH EQUIVALENTS AT BEGINNING OF FINANCIAL YEAR</t>
  </si>
  <si>
    <t>CASH AND CASH EQUIVALENTS AT END OF FINANCIAL YEAR</t>
  </si>
  <si>
    <t>31/03/2007</t>
  </si>
  <si>
    <t xml:space="preserve"> Net profit for the financial year</t>
  </si>
  <si>
    <t xml:space="preserve">    of the Group for the financial year ended 31 March 2006)</t>
  </si>
  <si>
    <t>(The Condensed Consolidated Statement Of Changes In Equity should be read in conjunction with the Audited Financial Statements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</si>
</sst>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#,##0.0"/>
    <numFmt numFmtId="168" formatCode="#,##0;[Red]#,##0"/>
    <numFmt numFmtId="169" formatCode="0.00_);\(0.00\)"/>
    <numFmt numFmtId="170" formatCode="[$-409]dddd\,\ mmmm\ dd\,\ yyyy"/>
    <numFmt numFmtId="171" formatCode="_(* #,##0.0_);_(* \(#,##0.0\);_(* &quot;-&quot;_);_(@_)"/>
    <numFmt numFmtId="172" formatCode="_(* #,##0.00_);_(* \(#,##0.00\);_(* &quot;-&quot;_);_(@_)"/>
    <numFmt numFmtId="173" formatCode="_(* #,##0.0_);_(* \(#,##0.0\);_(* &quot;-&quot;??_);_(@_)"/>
    <numFmt numFmtId="174" formatCode="_(* #,##0_);_(* \(#,##0\);_(* &quot;-&quot;??_);_(@_)"/>
  </numFmts>
  <fonts count="11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  <font>
      <b/>
      <sz val="10"/>
      <name val="Footlight MT Light"/>
      <family val="1"/>
    </font>
    <font>
      <sz val="10"/>
      <name val="Footlight MT Light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 horizontal="right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4" fontId="3" fillId="0" borderId="0" xfId="15" applyNumberFormat="1" applyFont="1" applyAlignment="1">
      <alignment/>
    </xf>
    <xf numFmtId="174" fontId="3" fillId="0" borderId="0" xfId="15" applyNumberFormat="1" applyFont="1" applyAlignment="1">
      <alignment horizontal="right"/>
    </xf>
    <xf numFmtId="174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174" fontId="3" fillId="0" borderId="0" xfId="15" applyNumberFormat="1" applyFont="1" applyAlignment="1">
      <alignment/>
    </xf>
    <xf numFmtId="174" fontId="3" fillId="0" borderId="3" xfId="15" applyNumberFormat="1" applyFont="1" applyBorder="1" applyAlignment="1">
      <alignment horizontal="right"/>
    </xf>
    <xf numFmtId="174" fontId="3" fillId="0" borderId="3" xfId="15" applyNumberFormat="1" applyFont="1" applyBorder="1" applyAlignment="1">
      <alignment/>
    </xf>
    <xf numFmtId="37" fontId="3" fillId="0" borderId="3" xfId="0" applyFont="1" applyBorder="1" applyAlignment="1">
      <alignment/>
    </xf>
    <xf numFmtId="41" fontId="4" fillId="0" borderId="3" xfId="0" applyNumberFormat="1" applyFont="1" applyBorder="1" applyAlignment="1">
      <alignment horizontal="right"/>
    </xf>
    <xf numFmtId="43" fontId="3" fillId="0" borderId="0" xfId="15" applyFont="1" applyAlignment="1">
      <alignment horizontal="right"/>
    </xf>
    <xf numFmtId="41" fontId="2" fillId="0" borderId="14" xfId="0" applyNumberFormat="1" applyFont="1" applyBorder="1" applyAlignment="1" applyProtection="1">
      <alignment/>
      <protection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9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61"/>
  <sheetViews>
    <sheetView showGridLines="0" defaultGridColor="0" zoomScale="85" zoomScaleNormal="85" colorId="22" workbookViewId="0" topLeftCell="A1">
      <selection activeCell="G46" sqref="G46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7.3359375" style="2" customWidth="1"/>
    <col min="4" max="4" width="10.6640625" style="2" customWidth="1"/>
    <col min="5" max="5" width="1.88671875" style="2" customWidth="1"/>
    <col min="6" max="6" width="11.99609375" style="2" customWidth="1"/>
    <col min="7" max="7" width="2.10546875" style="2" customWidth="1"/>
    <col min="8" max="8" width="9.88671875" style="2" customWidth="1"/>
    <col min="9" max="9" width="1.8867187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130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77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78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67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26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87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6" t="s">
        <v>131</v>
      </c>
      <c r="E13" s="12"/>
      <c r="F13" s="66" t="s">
        <v>85</v>
      </c>
      <c r="G13" s="12"/>
      <c r="H13" s="12" t="str">
        <f>D13</f>
        <v>31/03/07</v>
      </c>
      <c r="I13" s="12"/>
      <c r="J13" s="12" t="str">
        <f>F13</f>
        <v>31/03/06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27763</v>
      </c>
      <c r="E16" s="15"/>
      <c r="F16" s="16">
        <v>43289</v>
      </c>
      <c r="G16" s="15"/>
      <c r="H16" s="15">
        <v>128658</v>
      </c>
      <c r="I16" s="15"/>
      <c r="J16" s="16">
        <v>194073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127</v>
      </c>
      <c r="D18" s="16">
        <v>-20012</v>
      </c>
      <c r="E18" s="15"/>
      <c r="F18" s="16">
        <v>-32483</v>
      </c>
      <c r="G18" s="15"/>
      <c r="H18" s="16">
        <v>-85897</v>
      </c>
      <c r="I18" s="15"/>
      <c r="J18" s="16">
        <v>-144839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6"/>
      <c r="G19" s="25"/>
      <c r="H19" s="25"/>
      <c r="I19" s="25"/>
      <c r="J19" s="26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111</v>
      </c>
      <c r="D20" s="1">
        <f>SUM(D16:D18)</f>
        <v>7751</v>
      </c>
      <c r="E20" s="1"/>
      <c r="F20" s="1">
        <f>SUM(F16:F18)</f>
        <v>10806</v>
      </c>
      <c r="G20" s="1"/>
      <c r="H20" s="1">
        <f>SUM(H16:H19)</f>
        <v>42761</v>
      </c>
      <c r="I20" s="1"/>
      <c r="J20" s="1">
        <f>SUM(J16:J19)</f>
        <v>49234</v>
      </c>
      <c r="K20" s="17"/>
      <c r="L20" s="1"/>
      <c r="M20" s="1"/>
      <c r="N20" s="1"/>
      <c r="O20" s="15"/>
      <c r="P20" s="15"/>
      <c r="Q20" s="15"/>
      <c r="R20" s="15"/>
      <c r="S20" s="28"/>
    </row>
    <row r="21" spans="1:19" ht="4.5" customHeight="1">
      <c r="A21" s="1"/>
      <c r="B21" s="1"/>
      <c r="C21" s="1"/>
      <c r="D21" s="15"/>
      <c r="E21" s="15"/>
      <c r="F21" s="16"/>
      <c r="G21" s="15"/>
      <c r="H21" s="15"/>
      <c r="I21" s="15"/>
      <c r="J21" s="16"/>
      <c r="K21" s="17"/>
      <c r="L21" s="1"/>
      <c r="M21" s="1"/>
      <c r="N21" s="1"/>
      <c r="O21" s="15"/>
      <c r="P21" s="15"/>
      <c r="Q21" s="15"/>
      <c r="R21" s="15"/>
      <c r="S21" s="28"/>
    </row>
    <row r="22" spans="1:19" ht="12.75" customHeight="1">
      <c r="A22" s="1"/>
      <c r="B22" s="1"/>
      <c r="C22" s="1" t="s">
        <v>112</v>
      </c>
      <c r="D22" s="15">
        <v>1410</v>
      </c>
      <c r="E22" s="15"/>
      <c r="F22" s="16">
        <v>988</v>
      </c>
      <c r="G22" s="15"/>
      <c r="H22" s="15">
        <v>3827</v>
      </c>
      <c r="I22" s="15"/>
      <c r="J22" s="16">
        <v>4432</v>
      </c>
      <c r="K22" s="17"/>
      <c r="L22" s="1"/>
      <c r="M22" s="1"/>
      <c r="N22" s="1"/>
      <c r="O22" s="15"/>
      <c r="P22" s="15"/>
      <c r="Q22" s="15"/>
      <c r="R22" s="15"/>
      <c r="S22" s="28"/>
    </row>
    <row r="23" spans="1:19" ht="7.5" customHeight="1">
      <c r="A23" s="1"/>
      <c r="B23" s="1"/>
      <c r="C23" s="1"/>
      <c r="D23" s="15"/>
      <c r="E23" s="15"/>
      <c r="F23" s="16"/>
      <c r="G23" s="15"/>
      <c r="H23" s="15"/>
      <c r="I23" s="15"/>
      <c r="J23" s="16"/>
      <c r="K23" s="17"/>
      <c r="L23" s="1"/>
      <c r="M23" s="1"/>
      <c r="N23" s="1"/>
      <c r="O23" s="15"/>
      <c r="P23" s="15"/>
      <c r="Q23" s="15"/>
      <c r="R23" s="15"/>
      <c r="S23" s="28"/>
    </row>
    <row r="24" spans="1:19" ht="12" customHeight="1">
      <c r="A24" s="1"/>
      <c r="B24" s="1"/>
      <c r="C24" s="1" t="s">
        <v>32</v>
      </c>
      <c r="D24" s="15">
        <v>-3548</v>
      </c>
      <c r="E24" s="15"/>
      <c r="F24" s="16">
        <v>-2967</v>
      </c>
      <c r="G24" s="15"/>
      <c r="H24" s="15">
        <v>-12177</v>
      </c>
      <c r="I24" s="15"/>
      <c r="J24" s="16">
        <v>-12955</v>
      </c>
      <c r="K24" s="17"/>
      <c r="L24" s="1"/>
      <c r="M24" s="1"/>
      <c r="N24" s="1"/>
      <c r="O24" s="15"/>
      <c r="P24" s="15"/>
      <c r="Q24" s="15"/>
      <c r="R24" s="15"/>
      <c r="S24" s="28"/>
    </row>
    <row r="25" spans="1:19" ht="7.5" customHeight="1">
      <c r="A25" s="1"/>
      <c r="B25" s="1"/>
      <c r="C25" s="1"/>
      <c r="D25" s="15"/>
      <c r="E25" s="15"/>
      <c r="F25" s="16"/>
      <c r="G25" s="15"/>
      <c r="H25" s="15"/>
      <c r="I25" s="15"/>
      <c r="J25" s="16"/>
      <c r="K25" s="17"/>
      <c r="L25" s="1"/>
      <c r="M25" s="1"/>
      <c r="N25" s="1"/>
      <c r="O25" s="15"/>
      <c r="P25" s="15"/>
      <c r="Q25" s="15"/>
      <c r="R25" s="15"/>
      <c r="S25" s="28"/>
    </row>
    <row r="26" spans="1:19" ht="15">
      <c r="A26" s="1"/>
      <c r="B26" s="1"/>
      <c r="C26" s="1" t="s">
        <v>30</v>
      </c>
      <c r="D26" s="15">
        <v>-527</v>
      </c>
      <c r="E26" s="15"/>
      <c r="F26" s="16">
        <v>903</v>
      </c>
      <c r="G26" s="15"/>
      <c r="H26" s="15">
        <v>-4191</v>
      </c>
      <c r="I26" s="15"/>
      <c r="J26" s="16">
        <v>-4526</v>
      </c>
      <c r="K26" s="17"/>
      <c r="L26" s="1"/>
      <c r="M26" s="1"/>
      <c r="N26" s="1"/>
      <c r="O26" s="15"/>
      <c r="P26" s="15"/>
      <c r="Q26" s="15"/>
      <c r="R26" s="15"/>
      <c r="S26" s="28"/>
    </row>
    <row r="27" spans="1:19" ht="7.5" customHeight="1">
      <c r="A27" s="1"/>
      <c r="B27" s="1"/>
      <c r="C27" s="1"/>
      <c r="D27" s="34"/>
      <c r="E27" s="15"/>
      <c r="F27" s="16"/>
      <c r="G27" s="15"/>
      <c r="H27" s="15"/>
      <c r="I27" s="15"/>
      <c r="J27" s="16"/>
      <c r="K27" s="17"/>
      <c r="L27" s="1"/>
      <c r="M27" s="1"/>
      <c r="N27" s="1"/>
      <c r="O27" s="15"/>
      <c r="P27" s="15"/>
      <c r="Q27" s="15"/>
      <c r="R27" s="15"/>
      <c r="S27" s="28"/>
    </row>
    <row r="28" spans="1:19" ht="15">
      <c r="A28" s="1"/>
      <c r="B28" s="1"/>
      <c r="C28" s="1" t="s">
        <v>128</v>
      </c>
      <c r="D28" s="25">
        <v>13</v>
      </c>
      <c r="E28" s="25"/>
      <c r="F28" s="26">
        <v>466</v>
      </c>
      <c r="G28" s="25"/>
      <c r="H28" s="25">
        <v>-2007</v>
      </c>
      <c r="I28" s="25"/>
      <c r="J28" s="26">
        <v>1747</v>
      </c>
      <c r="K28" s="17"/>
      <c r="L28" s="1"/>
      <c r="M28" s="1"/>
      <c r="N28" s="1"/>
      <c r="O28" s="15"/>
      <c r="P28" s="16"/>
      <c r="Q28" s="15"/>
      <c r="R28" s="16"/>
      <c r="S28" s="28"/>
    </row>
    <row r="29" spans="1:19" ht="10.5" customHeight="1" hidden="1">
      <c r="A29" s="1"/>
      <c r="B29" s="1"/>
      <c r="C29" s="1"/>
      <c r="D29" s="1"/>
      <c r="E29" s="1"/>
      <c r="F29" s="11"/>
      <c r="G29" s="1"/>
      <c r="H29" s="1"/>
      <c r="I29" s="1"/>
      <c r="J29" s="11"/>
      <c r="K29" s="17"/>
      <c r="L29" s="1"/>
      <c r="M29" s="1"/>
      <c r="N29" s="1"/>
      <c r="O29" s="15"/>
      <c r="P29" s="15"/>
      <c r="Q29" s="15"/>
      <c r="R29" s="15"/>
      <c r="S29" s="28"/>
    </row>
    <row r="30" spans="1:19" ht="15" hidden="1">
      <c r="A30" s="1"/>
      <c r="B30" s="1"/>
      <c r="C30" s="1" t="s">
        <v>64</v>
      </c>
      <c r="K30" s="17"/>
      <c r="L30" s="1"/>
      <c r="M30" s="15"/>
      <c r="N30" s="1"/>
      <c r="O30" s="15"/>
      <c r="P30" s="16"/>
      <c r="Q30" s="15"/>
      <c r="R30" s="16"/>
      <c r="S30" s="28"/>
    </row>
    <row r="31" spans="1:19" ht="15" hidden="1">
      <c r="A31" s="1"/>
      <c r="B31" s="1"/>
      <c r="C31" s="1" t="s">
        <v>63</v>
      </c>
      <c r="D31" s="1">
        <f>SUM(D20:D29)</f>
        <v>5099</v>
      </c>
      <c r="E31" s="1"/>
      <c r="F31" s="1">
        <f>SUM(F20:F28)</f>
        <v>10196</v>
      </c>
      <c r="G31" s="1"/>
      <c r="H31" s="1">
        <f>SUM(H20:H29)</f>
        <v>28213</v>
      </c>
      <c r="I31" s="1"/>
      <c r="J31" s="1">
        <f>SUM(J20:J28)</f>
        <v>37932</v>
      </c>
      <c r="K31" s="17"/>
      <c r="L31" s="1"/>
      <c r="M31" s="15"/>
      <c r="N31" s="1"/>
      <c r="O31" s="15"/>
      <c r="P31" s="15"/>
      <c r="Q31" s="15"/>
      <c r="R31" s="15"/>
      <c r="S31" s="28"/>
    </row>
    <row r="32" spans="1:19" ht="15" hidden="1">
      <c r="A32" s="1"/>
      <c r="B32" s="1"/>
      <c r="C32" s="1"/>
      <c r="D32" s="1"/>
      <c r="E32" s="1"/>
      <c r="F32" s="11"/>
      <c r="G32" s="1"/>
      <c r="H32" s="1"/>
      <c r="I32" s="1"/>
      <c r="J32" s="11"/>
      <c r="K32" s="17"/>
      <c r="L32" s="1"/>
      <c r="M32" s="15"/>
      <c r="N32" s="1"/>
      <c r="O32" s="15"/>
      <c r="P32" s="15"/>
      <c r="Q32" s="15"/>
      <c r="R32" s="15"/>
      <c r="S32" s="28"/>
    </row>
    <row r="33" spans="1:19" ht="15" hidden="1">
      <c r="A33" s="1"/>
      <c r="B33" s="1"/>
      <c r="C33" s="1" t="s">
        <v>62</v>
      </c>
      <c r="D33" s="41">
        <v>0</v>
      </c>
      <c r="E33" s="25"/>
      <c r="F33" s="26">
        <v>0</v>
      </c>
      <c r="G33" s="25"/>
      <c r="H33" s="40">
        <v>0</v>
      </c>
      <c r="I33" s="25"/>
      <c r="J33" s="26">
        <v>0</v>
      </c>
      <c r="K33" s="17"/>
      <c r="L33" s="15"/>
      <c r="M33" s="1"/>
      <c r="N33" s="1"/>
      <c r="O33" s="15"/>
      <c r="P33" s="15"/>
      <c r="Q33" s="15"/>
      <c r="R33" s="15"/>
      <c r="S33" s="28"/>
    </row>
    <row r="34" spans="1:19" ht="15" hidden="1">
      <c r="A34" s="1"/>
      <c r="B34" s="1"/>
      <c r="C34" s="1"/>
      <c r="D34" s="1"/>
      <c r="E34" s="1"/>
      <c r="F34" s="11"/>
      <c r="G34" s="1"/>
      <c r="H34" s="1"/>
      <c r="I34" s="1"/>
      <c r="J34" s="11"/>
      <c r="K34" s="17"/>
      <c r="L34" s="21"/>
      <c r="M34" s="1"/>
      <c r="N34" s="1"/>
      <c r="O34" s="15"/>
      <c r="P34" s="15"/>
      <c r="Q34" s="15"/>
      <c r="R34" s="15"/>
      <c r="S34" s="28"/>
    </row>
    <row r="35" spans="1:19" ht="19.5" customHeight="1">
      <c r="A35" s="1"/>
      <c r="B35" s="1"/>
      <c r="C35" s="1" t="s">
        <v>66</v>
      </c>
      <c r="D35" s="1">
        <f aca="true" t="shared" si="0" ref="D35:J35">SUM(D20:D28)</f>
        <v>5099</v>
      </c>
      <c r="E35" s="1"/>
      <c r="F35" s="1">
        <f t="shared" si="0"/>
        <v>10196</v>
      </c>
      <c r="G35" s="1"/>
      <c r="H35" s="1">
        <f t="shared" si="0"/>
        <v>28213</v>
      </c>
      <c r="I35" s="1"/>
      <c r="J35" s="1">
        <f t="shared" si="0"/>
        <v>37932</v>
      </c>
      <c r="K35" s="17"/>
      <c r="L35" s="1"/>
      <c r="M35" s="1"/>
      <c r="N35" s="1"/>
      <c r="O35" s="15"/>
      <c r="P35" s="15"/>
      <c r="Q35" s="15"/>
      <c r="R35" s="15"/>
      <c r="S35" s="28"/>
    </row>
    <row r="36" spans="1:19" ht="15">
      <c r="A36" s="1"/>
      <c r="B36" s="1"/>
      <c r="C36" s="1"/>
      <c r="D36" s="1"/>
      <c r="E36" s="1"/>
      <c r="F36" s="11"/>
      <c r="G36" s="1"/>
      <c r="H36" s="1"/>
      <c r="I36" s="1"/>
      <c r="J36" s="11"/>
      <c r="K36" s="17"/>
      <c r="L36" s="1"/>
      <c r="M36" s="15"/>
      <c r="N36" s="1"/>
      <c r="O36" s="15"/>
      <c r="P36" s="15"/>
      <c r="Q36" s="15"/>
      <c r="R36" s="15"/>
      <c r="S36" s="28"/>
    </row>
    <row r="37" spans="1:19" ht="15">
      <c r="A37" s="1"/>
      <c r="B37" s="1"/>
      <c r="C37" s="1" t="s">
        <v>54</v>
      </c>
      <c r="D37" s="25">
        <v>-1733</v>
      </c>
      <c r="E37" s="25"/>
      <c r="F37" s="26">
        <v>-2836</v>
      </c>
      <c r="G37" s="25"/>
      <c r="H37" s="25">
        <v>-7872</v>
      </c>
      <c r="I37" s="25"/>
      <c r="J37" s="26">
        <v>-9986</v>
      </c>
      <c r="K37" s="17"/>
      <c r="L37" s="15"/>
      <c r="M37" s="1"/>
      <c r="N37" s="1"/>
      <c r="O37" s="15"/>
      <c r="P37" s="15"/>
      <c r="Q37" s="15"/>
      <c r="R37" s="15"/>
      <c r="S37" s="28"/>
    </row>
    <row r="38" spans="1:19" ht="7.5" customHeight="1">
      <c r="A38" s="1"/>
      <c r="B38" s="1"/>
      <c r="C38" s="1"/>
      <c r="D38" s="1"/>
      <c r="E38" s="1"/>
      <c r="F38" s="11"/>
      <c r="G38" s="1"/>
      <c r="H38" s="1"/>
      <c r="I38" s="1"/>
      <c r="J38" s="11"/>
      <c r="K38" s="17"/>
      <c r="L38" s="21"/>
      <c r="M38" s="1"/>
      <c r="N38" s="1"/>
      <c r="O38" s="15"/>
      <c r="P38" s="15"/>
      <c r="Q38" s="15"/>
      <c r="R38" s="15"/>
      <c r="S38" s="28"/>
    </row>
    <row r="39" spans="1:19" ht="15.75" thickBot="1">
      <c r="A39" s="1"/>
      <c r="B39" s="1"/>
      <c r="C39" s="1" t="s">
        <v>105</v>
      </c>
      <c r="D39" s="71">
        <f>SUM(D35:D37)</f>
        <v>3366</v>
      </c>
      <c r="E39" s="71"/>
      <c r="F39" s="71">
        <f>SUM(F35:F38)</f>
        <v>7360</v>
      </c>
      <c r="G39" s="71"/>
      <c r="H39" s="71">
        <f>SUM(H35:H38)</f>
        <v>20341</v>
      </c>
      <c r="I39" s="71"/>
      <c r="J39" s="71">
        <f>SUM(J35:J37)</f>
        <v>27946</v>
      </c>
      <c r="K39" s="17"/>
      <c r="L39" s="1"/>
      <c r="M39" s="1"/>
      <c r="N39" s="1"/>
      <c r="O39" s="15"/>
      <c r="P39" s="15"/>
      <c r="Q39" s="15"/>
      <c r="R39" s="15"/>
      <c r="S39" s="28"/>
    </row>
    <row r="40" spans="1:19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"/>
      <c r="N40" s="1"/>
      <c r="O40" s="15"/>
      <c r="P40" s="15"/>
      <c r="Q40" s="15"/>
      <c r="R40" s="15"/>
      <c r="S40" s="28"/>
    </row>
    <row r="41" spans="1:19" ht="15">
      <c r="A41" s="1"/>
      <c r="B41" s="1"/>
      <c r="C41" s="1" t="s">
        <v>110</v>
      </c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8"/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8"/>
    </row>
    <row r="43" spans="1:19" ht="15">
      <c r="A43" s="1"/>
      <c r="B43" s="1"/>
      <c r="C43" s="1" t="s">
        <v>113</v>
      </c>
      <c r="D43" s="1">
        <v>2826</v>
      </c>
      <c r="E43" s="1"/>
      <c r="F43" s="1">
        <v>5209</v>
      </c>
      <c r="G43" s="1"/>
      <c r="H43" s="1">
        <v>14043</v>
      </c>
      <c r="I43" s="1"/>
      <c r="J43" s="1">
        <v>21912</v>
      </c>
      <c r="K43" s="17"/>
      <c r="L43" s="1"/>
      <c r="M43" s="1"/>
      <c r="N43" s="1"/>
      <c r="O43" s="15"/>
      <c r="P43" s="15"/>
      <c r="Q43" s="15"/>
      <c r="R43" s="15"/>
      <c r="S43" s="28"/>
    </row>
    <row r="44" spans="1:19" ht="15">
      <c r="A44" s="1"/>
      <c r="B44" s="1"/>
      <c r="C44" s="1" t="s">
        <v>20</v>
      </c>
      <c r="D44" s="15">
        <v>540</v>
      </c>
      <c r="E44" s="15"/>
      <c r="F44" s="16">
        <v>2151</v>
      </c>
      <c r="G44" s="15"/>
      <c r="H44" s="15">
        <v>6298</v>
      </c>
      <c r="I44" s="15"/>
      <c r="J44" s="16">
        <v>6034</v>
      </c>
      <c r="K44" s="17"/>
      <c r="L44" s="1"/>
      <c r="M44" s="1"/>
      <c r="N44" s="1"/>
      <c r="O44" s="15"/>
      <c r="P44" s="15"/>
      <c r="Q44" s="15"/>
      <c r="R44" s="15"/>
      <c r="S44" s="28"/>
    </row>
    <row r="45" spans="1:19" ht="6" customHeight="1" hidden="1">
      <c r="A45" s="1"/>
      <c r="B45" s="1"/>
      <c r="C45" s="1"/>
      <c r="D45" s="25"/>
      <c r="E45" s="25"/>
      <c r="F45" s="26"/>
      <c r="G45" s="25"/>
      <c r="H45" s="25"/>
      <c r="I45" s="25"/>
      <c r="J45" s="26"/>
      <c r="K45" s="17"/>
      <c r="L45" s="1"/>
      <c r="M45" s="1"/>
      <c r="N45" s="1"/>
      <c r="O45" s="15"/>
      <c r="P45" s="15"/>
      <c r="Q45" s="15"/>
      <c r="R45" s="15"/>
      <c r="S45" s="28"/>
    </row>
    <row r="46" spans="1:18" ht="18" customHeight="1" thickBot="1">
      <c r="A46" s="1"/>
      <c r="B46" s="1"/>
      <c r="D46" s="27">
        <f>SUM(D43:D44)</f>
        <v>3366</v>
      </c>
      <c r="E46" s="27"/>
      <c r="F46" s="27">
        <f aca="true" t="shared" si="1" ref="E46:J46">SUM(F43:F44)</f>
        <v>7360</v>
      </c>
      <c r="G46" s="27"/>
      <c r="H46" s="27">
        <f t="shared" si="1"/>
        <v>20341</v>
      </c>
      <c r="I46" s="27"/>
      <c r="J46" s="27">
        <f t="shared" si="1"/>
        <v>27946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61</v>
      </c>
      <c r="E49" s="1"/>
      <c r="F49" s="1"/>
      <c r="G49" s="1"/>
      <c r="H49" s="1"/>
      <c r="I49" s="1"/>
      <c r="J49" s="1"/>
      <c r="K49" s="17"/>
      <c r="L49" s="1"/>
      <c r="M49" s="10"/>
    </row>
    <row r="50" spans="1:13" ht="15">
      <c r="A50" s="1"/>
      <c r="C50" s="22" t="s">
        <v>34</v>
      </c>
      <c r="D50" s="29">
        <v>2.3</v>
      </c>
      <c r="E50" s="17"/>
      <c r="F50" s="30">
        <v>4.3</v>
      </c>
      <c r="G50" s="17"/>
      <c r="H50" s="30">
        <v>11.6</v>
      </c>
      <c r="I50" s="17"/>
      <c r="J50" s="30">
        <v>18.5</v>
      </c>
      <c r="K50" s="17"/>
      <c r="L50" s="1"/>
      <c r="M50" s="1"/>
    </row>
    <row r="51" spans="1:13" ht="15">
      <c r="A51" s="1"/>
      <c r="C51" s="22" t="s">
        <v>33</v>
      </c>
      <c r="D51" s="30">
        <v>2.2</v>
      </c>
      <c r="E51" s="17"/>
      <c r="F51" s="30">
        <v>4.3</v>
      </c>
      <c r="G51" s="17"/>
      <c r="H51" s="30">
        <v>11.3</v>
      </c>
      <c r="I51" s="17"/>
      <c r="J51" s="30">
        <v>18.4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83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102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/>
      <c r="D63" s="17"/>
      <c r="E63" s="17"/>
      <c r="F63" s="17"/>
      <c r="G63" s="17"/>
      <c r="H63" s="17"/>
      <c r="I63" s="17"/>
      <c r="J63" s="17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0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7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7"/>
      <c r="Q76" s="1"/>
      <c r="R76" s="17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7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4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4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0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7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4"/>
    </row>
    <row r="102" spans="14:18" ht="15">
      <c r="N102" s="1"/>
      <c r="O102" s="1"/>
      <c r="P102" s="1"/>
      <c r="Q102" s="1"/>
      <c r="R102" s="14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4:18" ht="15">
      <c r="N106" s="1"/>
      <c r="O106" s="1"/>
      <c r="P106" s="1"/>
      <c r="Q106" s="1"/>
      <c r="R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0"/>
    </row>
    <row r="113" spans="14:20" ht="15">
      <c r="N113" s="1"/>
      <c r="O113" s="1"/>
      <c r="P113" s="1"/>
      <c r="Q113" s="1"/>
      <c r="R113" s="1"/>
      <c r="S113" s="1"/>
      <c r="T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7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0"/>
      <c r="N118" s="1"/>
      <c r="O118" s="1"/>
      <c r="P118" s="1"/>
      <c r="Q118" s="1"/>
      <c r="R118" s="17"/>
      <c r="S118" s="17"/>
      <c r="T118" s="17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7"/>
      <c r="S119" s="17"/>
      <c r="T119" s="17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4:20" ht="15">
      <c r="N124" s="1"/>
      <c r="O124" s="1"/>
      <c r="P124" s="1"/>
      <c r="Q124" s="1"/>
      <c r="R124" s="11"/>
      <c r="S124" s="1"/>
      <c r="T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</row>
    <row r="128" spans="1:20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3"/>
      <c r="T128" s="13"/>
    </row>
    <row r="129" spans="1:20" ht="15.75" thickTop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4:20" ht="15">
      <c r="N136" s="1"/>
      <c r="O136" s="1"/>
      <c r="P136" s="1"/>
      <c r="Q136" s="1"/>
      <c r="R136" s="1"/>
      <c r="S136" s="1"/>
      <c r="T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4:20" ht="15">
      <c r="N141" s="1"/>
      <c r="O141" s="1"/>
      <c r="P141" s="1"/>
      <c r="Q141" s="1"/>
      <c r="R141" s="1"/>
      <c r="S141" s="1"/>
      <c r="T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0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0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60" spans="1:12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"/>
    </row>
    <row r="161" spans="1:12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6"/>
  <sheetViews>
    <sheetView showGridLines="0" tabSelected="1" workbookViewId="0" topLeftCell="A1">
      <selection activeCell="B67" sqref="B67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16384" width="8.88671875" style="2" customWidth="1"/>
  </cols>
  <sheetData>
    <row r="1" ht="15">
      <c r="A1" s="3" t="s">
        <v>21</v>
      </c>
    </row>
    <row r="2" s="80" customFormat="1" ht="12.75">
      <c r="A2" s="79" t="s">
        <v>22</v>
      </c>
    </row>
    <row r="3" ht="15">
      <c r="A3" s="3" t="s">
        <v>80</v>
      </c>
    </row>
    <row r="4" spans="1:5" ht="4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69</v>
      </c>
    </row>
    <row r="9" spans="1:5" ht="15">
      <c r="A9" s="3"/>
      <c r="C9" s="43" t="s">
        <v>131</v>
      </c>
      <c r="D9" s="6"/>
      <c r="E9" s="43" t="s">
        <v>85</v>
      </c>
    </row>
    <row r="10" spans="1:5" ht="15">
      <c r="A10" s="3"/>
      <c r="C10" s="5" t="s">
        <v>6</v>
      </c>
      <c r="D10" s="6"/>
      <c r="E10" s="5" t="s">
        <v>7</v>
      </c>
    </row>
    <row r="11" spans="1:5" ht="15">
      <c r="A11" s="3"/>
      <c r="C11" s="5"/>
      <c r="D11" s="6"/>
      <c r="E11" s="5" t="s">
        <v>109</v>
      </c>
    </row>
    <row r="12" spans="3:5" ht="15">
      <c r="C12" s="5" t="s">
        <v>8</v>
      </c>
      <c r="D12" s="5"/>
      <c r="E12" s="5" t="s">
        <v>8</v>
      </c>
    </row>
    <row r="13" spans="3:5" ht="5.25" customHeight="1">
      <c r="C13" s="7"/>
      <c r="D13" s="7"/>
      <c r="E13" s="7"/>
    </row>
    <row r="14" spans="2:5" ht="11.25" customHeight="1">
      <c r="B14" s="3" t="s">
        <v>94</v>
      </c>
      <c r="C14" s="7"/>
      <c r="D14" s="7"/>
      <c r="E14" s="7"/>
    </row>
    <row r="15" spans="2:6" ht="15">
      <c r="B15" s="2" t="s">
        <v>9</v>
      </c>
      <c r="C15" s="42">
        <v>169333</v>
      </c>
      <c r="D15" s="42"/>
      <c r="E15" s="42">
        <v>153040</v>
      </c>
      <c r="F15" s="8"/>
    </row>
    <row r="16" spans="2:6" ht="15">
      <c r="B16" s="2" t="s">
        <v>106</v>
      </c>
      <c r="C16" s="42">
        <v>9636</v>
      </c>
      <c r="D16" s="42"/>
      <c r="E16" s="42">
        <v>66975</v>
      </c>
      <c r="F16" s="8"/>
    </row>
    <row r="17" spans="2:6" ht="15">
      <c r="B17" s="2" t="s">
        <v>72</v>
      </c>
      <c r="C17" s="42">
        <v>54108</v>
      </c>
      <c r="D17" s="42"/>
      <c r="E17" s="42">
        <v>56248</v>
      </c>
      <c r="F17" s="8"/>
    </row>
    <row r="18" spans="2:6" ht="15">
      <c r="B18" s="2" t="s">
        <v>31</v>
      </c>
      <c r="C18" s="42">
        <v>595</v>
      </c>
      <c r="D18" s="42"/>
      <c r="E18" s="42">
        <v>1595</v>
      </c>
      <c r="F18" s="8"/>
    </row>
    <row r="19" spans="2:6" ht="15">
      <c r="B19" s="2" t="s">
        <v>65</v>
      </c>
      <c r="C19" s="42">
        <v>124</v>
      </c>
      <c r="D19" s="42"/>
      <c r="E19" s="42">
        <v>131</v>
      </c>
      <c r="F19" s="8"/>
    </row>
    <row r="20" spans="2:6" ht="15">
      <c r="B20" s="2" t="s">
        <v>11</v>
      </c>
      <c r="C20" s="42">
        <v>9495</v>
      </c>
      <c r="D20" s="42"/>
      <c r="E20" s="42">
        <v>8776</v>
      </c>
      <c r="F20" s="8"/>
    </row>
    <row r="21" spans="3:6" ht="6.75" customHeight="1">
      <c r="C21" s="42"/>
      <c r="D21" s="42"/>
      <c r="E21" s="42"/>
      <c r="F21" s="8"/>
    </row>
    <row r="22" spans="2:6" ht="15">
      <c r="B22" s="3" t="s">
        <v>99</v>
      </c>
      <c r="C22" s="41"/>
      <c r="D22" s="42"/>
      <c r="E22" s="41"/>
      <c r="F22" s="8"/>
    </row>
    <row r="23" spans="2:6" ht="15">
      <c r="B23" s="2" t="s">
        <v>71</v>
      </c>
      <c r="C23" s="44">
        <v>164017</v>
      </c>
      <c r="D23" s="42"/>
      <c r="E23" s="44">
        <v>149252</v>
      </c>
      <c r="F23" s="8"/>
    </row>
    <row r="24" spans="2:6" ht="15">
      <c r="B24" s="2" t="s">
        <v>12</v>
      </c>
      <c r="C24" s="45">
        <v>24357</v>
      </c>
      <c r="D24" s="42"/>
      <c r="E24" s="45">
        <v>24153</v>
      </c>
      <c r="F24" s="8"/>
    </row>
    <row r="25" spans="2:6" ht="15">
      <c r="B25" s="2" t="s">
        <v>13</v>
      </c>
      <c r="C25" s="45">
        <v>68037</v>
      </c>
      <c r="D25" s="42"/>
      <c r="E25" s="45">
        <v>93315</v>
      </c>
      <c r="F25" s="8"/>
    </row>
    <row r="26" spans="2:6" ht="15" hidden="1">
      <c r="B26" s="2" t="s">
        <v>86</v>
      </c>
      <c r="C26" s="45">
        <v>0</v>
      </c>
      <c r="D26" s="42"/>
      <c r="E26" s="46" t="s">
        <v>10</v>
      </c>
      <c r="F26" s="8"/>
    </row>
    <row r="27" spans="2:6" ht="15">
      <c r="B27" s="2" t="s">
        <v>58</v>
      </c>
      <c r="C27" s="45">
        <v>14130</v>
      </c>
      <c r="D27" s="42"/>
      <c r="E27" s="45">
        <v>21390</v>
      </c>
      <c r="F27" s="8"/>
    </row>
    <row r="28" spans="2:6" ht="15">
      <c r="B28" s="2" t="s">
        <v>55</v>
      </c>
      <c r="C28" s="46">
        <v>329</v>
      </c>
      <c r="D28" s="42"/>
      <c r="E28" s="46">
        <v>329</v>
      </c>
      <c r="F28" s="8"/>
    </row>
    <row r="29" spans="2:6" ht="15">
      <c r="B29" s="2" t="s">
        <v>14</v>
      </c>
      <c r="C29" s="47">
        <v>3497</v>
      </c>
      <c r="D29" s="42"/>
      <c r="E29" s="47">
        <v>10879</v>
      </c>
      <c r="F29" s="8"/>
    </row>
    <row r="30" spans="3:6" ht="15">
      <c r="C30" s="45">
        <f>SUM(C23:C29)</f>
        <v>274367</v>
      </c>
      <c r="D30" s="42"/>
      <c r="E30" s="45">
        <f>SUM(E23:E29)</f>
        <v>299318</v>
      </c>
      <c r="F30" s="8"/>
    </row>
    <row r="31" spans="2:6" ht="15">
      <c r="B31" s="2" t="s">
        <v>134</v>
      </c>
      <c r="C31" s="47">
        <v>56780</v>
      </c>
      <c r="D31" s="42"/>
      <c r="E31" s="47">
        <v>0</v>
      </c>
      <c r="F31" s="8"/>
    </row>
    <row r="32" spans="3:6" ht="15">
      <c r="C32" s="48">
        <f>SUM(C30:C31)</f>
        <v>331147</v>
      </c>
      <c r="D32" s="42"/>
      <c r="E32" s="48">
        <f>SUM(E23:E29)</f>
        <v>299318</v>
      </c>
      <c r="F32" s="8"/>
    </row>
    <row r="33" spans="3:6" ht="4.5" customHeight="1">
      <c r="C33" s="45"/>
      <c r="D33" s="42"/>
      <c r="E33" s="45"/>
      <c r="F33" s="8"/>
    </row>
    <row r="34" spans="2:6" ht="15">
      <c r="B34" s="3" t="s">
        <v>95</v>
      </c>
      <c r="C34" s="45"/>
      <c r="D34" s="42"/>
      <c r="E34" s="45"/>
      <c r="F34" s="8"/>
    </row>
    <row r="35" spans="2:6" ht="15">
      <c r="B35" s="2" t="s">
        <v>15</v>
      </c>
      <c r="C35" s="45">
        <v>49676</v>
      </c>
      <c r="D35" s="42"/>
      <c r="E35" s="45">
        <v>69075</v>
      </c>
      <c r="F35" s="8"/>
    </row>
    <row r="36" spans="2:6" ht="15">
      <c r="B36" s="2" t="s">
        <v>59</v>
      </c>
      <c r="C36" s="45">
        <v>9687</v>
      </c>
      <c r="D36" s="42"/>
      <c r="E36" s="45">
        <v>13603</v>
      </c>
      <c r="F36" s="8"/>
    </row>
    <row r="37" spans="2:6" ht="15">
      <c r="B37" s="2" t="s">
        <v>73</v>
      </c>
      <c r="C37" s="45">
        <v>644</v>
      </c>
      <c r="D37" s="42"/>
      <c r="E37" s="45">
        <v>38</v>
      </c>
      <c r="F37" s="8"/>
    </row>
    <row r="38" spans="2:6" ht="15">
      <c r="B38" s="2" t="s">
        <v>17</v>
      </c>
      <c r="C38" s="45">
        <v>830</v>
      </c>
      <c r="D38" s="42"/>
      <c r="E38" s="45">
        <v>3055</v>
      </c>
      <c r="F38" s="8"/>
    </row>
    <row r="39" spans="2:6" ht="15">
      <c r="B39" s="2" t="s">
        <v>107</v>
      </c>
      <c r="C39" s="45">
        <v>37393</v>
      </c>
      <c r="D39" s="42"/>
      <c r="E39" s="45">
        <v>34353</v>
      </c>
      <c r="F39" s="8"/>
    </row>
    <row r="40" spans="2:6" ht="15">
      <c r="B40" s="2" t="s">
        <v>16</v>
      </c>
      <c r="C40" s="47">
        <v>4094</v>
      </c>
      <c r="D40" s="42"/>
      <c r="E40" s="47">
        <v>6011</v>
      </c>
      <c r="F40" s="8"/>
    </row>
    <row r="41" spans="3:6" ht="14.25" customHeight="1">
      <c r="C41" s="78">
        <f>SUM(C35:C40)</f>
        <v>102324</v>
      </c>
      <c r="D41" s="42"/>
      <c r="E41" s="78">
        <f>SUM(E35:E40)</f>
        <v>126135</v>
      </c>
      <c r="F41" s="8"/>
    </row>
    <row r="42" spans="2:6" ht="11.25" customHeight="1">
      <c r="B42" s="2" t="s">
        <v>132</v>
      </c>
      <c r="C42" s="44"/>
      <c r="D42" s="42"/>
      <c r="E42" s="44"/>
      <c r="F42" s="8"/>
    </row>
    <row r="43" spans="2:6" ht="14.25" customHeight="1">
      <c r="B43" s="2" t="s">
        <v>133</v>
      </c>
      <c r="C43" s="69">
        <v>1671</v>
      </c>
      <c r="D43" s="42"/>
      <c r="E43" s="69">
        <v>0</v>
      </c>
      <c r="F43" s="8"/>
    </row>
    <row r="44" spans="3:6" ht="14.25" customHeight="1">
      <c r="C44" s="70">
        <f>SUM(C41:C43)</f>
        <v>103995</v>
      </c>
      <c r="D44" s="42"/>
      <c r="E44" s="70">
        <f>SUM(E41:E43)</f>
        <v>126135</v>
      </c>
      <c r="F44" s="8"/>
    </row>
    <row r="45" spans="2:6" ht="16.5" customHeight="1">
      <c r="B45" s="2" t="s">
        <v>100</v>
      </c>
      <c r="C45" s="49">
        <f>+C32-C44</f>
        <v>227152</v>
      </c>
      <c r="D45" s="42"/>
      <c r="E45" s="49">
        <f>+E32-E44</f>
        <v>173183</v>
      </c>
      <c r="F45" s="8"/>
    </row>
    <row r="46" spans="3:6" ht="18.75" customHeight="1" thickBot="1">
      <c r="C46" s="50">
        <f>SUM(C15:C20)+C45</f>
        <v>470443</v>
      </c>
      <c r="D46" s="42"/>
      <c r="E46" s="50">
        <f>+SUM(E15:E20)+E45</f>
        <v>459948</v>
      </c>
      <c r="F46" s="8"/>
    </row>
    <row r="47" spans="3:6" ht="5.25" customHeight="1" thickTop="1">
      <c r="C47" s="42"/>
      <c r="D47" s="42"/>
      <c r="E47" s="42"/>
      <c r="F47" s="8"/>
    </row>
    <row r="48" spans="2:6" ht="15">
      <c r="B48" s="3" t="s">
        <v>96</v>
      </c>
      <c r="C48" s="42"/>
      <c r="D48" s="42"/>
      <c r="E48" s="42"/>
      <c r="F48" s="8"/>
    </row>
    <row r="49" spans="2:6" ht="15">
      <c r="B49" s="2" t="s">
        <v>18</v>
      </c>
      <c r="C49" s="51">
        <v>123539</v>
      </c>
      <c r="D49" s="32"/>
      <c r="E49" s="51">
        <v>119674</v>
      </c>
      <c r="F49" s="8"/>
    </row>
    <row r="50" spans="2:6" ht="15">
      <c r="B50" s="2" t="s">
        <v>19</v>
      </c>
      <c r="C50" s="52">
        <v>202615</v>
      </c>
      <c r="D50" s="32"/>
      <c r="E50" s="52">
        <v>197339</v>
      </c>
      <c r="F50" s="8"/>
    </row>
    <row r="51" spans="2:6" ht="16.5" customHeight="1">
      <c r="B51" s="2" t="s">
        <v>103</v>
      </c>
      <c r="C51" s="53">
        <f>SUM(C49:C50)</f>
        <v>326154</v>
      </c>
      <c r="D51" s="42"/>
      <c r="E51" s="53">
        <f>SUM(E49:E50)</f>
        <v>317013</v>
      </c>
      <c r="F51" s="8"/>
    </row>
    <row r="52" spans="2:6" ht="15">
      <c r="B52" s="2" t="s">
        <v>20</v>
      </c>
      <c r="C52" s="41">
        <v>45017</v>
      </c>
      <c r="D52" s="42"/>
      <c r="E52" s="41">
        <v>39926</v>
      </c>
      <c r="F52" s="8"/>
    </row>
    <row r="53" spans="2:6" ht="15">
      <c r="B53" s="2" t="s">
        <v>104</v>
      </c>
      <c r="C53" s="68">
        <f>SUM(C51:C52)</f>
        <v>371171</v>
      </c>
      <c r="D53" s="42"/>
      <c r="E53" s="68">
        <f>SUM(E51:E52)</f>
        <v>356939</v>
      </c>
      <c r="F53" s="8"/>
    </row>
    <row r="54" spans="3:6" ht="4.5" customHeight="1">
      <c r="C54" s="42"/>
      <c r="D54" s="42"/>
      <c r="E54" s="42"/>
      <c r="F54" s="8"/>
    </row>
    <row r="55" spans="2:6" ht="15">
      <c r="B55" s="3" t="s">
        <v>97</v>
      </c>
      <c r="C55" s="41"/>
      <c r="D55" s="42"/>
      <c r="E55" s="41"/>
      <c r="F55" s="8"/>
    </row>
    <row r="56" spans="2:6" ht="15">
      <c r="B56" s="2" t="s">
        <v>108</v>
      </c>
      <c r="C56" s="44">
        <v>67341</v>
      </c>
      <c r="D56" s="42"/>
      <c r="E56" s="44">
        <v>70007</v>
      </c>
      <c r="F56" s="8"/>
    </row>
    <row r="57" spans="2:6" ht="15">
      <c r="B57" s="2" t="s">
        <v>88</v>
      </c>
      <c r="C57" s="44">
        <v>9250</v>
      </c>
      <c r="D57" s="42"/>
      <c r="E57" s="44">
        <v>9290</v>
      </c>
      <c r="F57" s="8"/>
    </row>
    <row r="58" spans="2:6" ht="15">
      <c r="B58" s="2" t="s">
        <v>53</v>
      </c>
      <c r="C58" s="69">
        <v>22681</v>
      </c>
      <c r="D58" s="42"/>
      <c r="E58" s="69">
        <v>23712</v>
      </c>
      <c r="F58" s="8"/>
    </row>
    <row r="59" spans="3:6" ht="14.25" customHeight="1">
      <c r="C59" s="70">
        <f>SUM(C56:C58)</f>
        <v>99272</v>
      </c>
      <c r="D59" s="42"/>
      <c r="E59" s="70">
        <f>SUM(E56:E58)</f>
        <v>103009</v>
      </c>
      <c r="F59" s="8"/>
    </row>
    <row r="60" spans="3:6" ht="18.75" customHeight="1" thickBot="1">
      <c r="C60" s="50">
        <f>C53+C59</f>
        <v>470443</v>
      </c>
      <c r="D60" s="42"/>
      <c r="E60" s="50">
        <f>E53+E59</f>
        <v>459948</v>
      </c>
      <c r="F60" s="8"/>
    </row>
    <row r="61" spans="3:6" ht="4.5" customHeight="1" thickTop="1">
      <c r="C61" s="42"/>
      <c r="D61" s="42"/>
      <c r="E61" s="42"/>
      <c r="F61" s="8"/>
    </row>
    <row r="62" spans="2:6" ht="29.25" customHeight="1">
      <c r="B62" s="67" t="s">
        <v>98</v>
      </c>
      <c r="C62" s="54">
        <f>+SUM(C51)/C49</f>
        <v>2.6400893644921846</v>
      </c>
      <c r="D62" s="42"/>
      <c r="E62" s="55">
        <f>+SUM(E51)/E49</f>
        <v>2.648971372227886</v>
      </c>
      <c r="F62" s="8"/>
    </row>
    <row r="63" spans="2:6" ht="3.75" customHeight="1">
      <c r="B63" s="67"/>
      <c r="C63" s="54"/>
      <c r="D63" s="42"/>
      <c r="E63" s="55"/>
      <c r="F63" s="8"/>
    </row>
    <row r="64" spans="3:6" ht="1.5" customHeight="1">
      <c r="C64" s="9"/>
      <c r="D64" s="9"/>
      <c r="E64" s="9"/>
      <c r="F64" s="8"/>
    </row>
    <row r="65" spans="1:6" s="80" customFormat="1" ht="12.75">
      <c r="A65" s="80" t="s">
        <v>79</v>
      </c>
      <c r="F65" s="81"/>
    </row>
    <row r="66" spans="1:6" s="80" customFormat="1" ht="12.75">
      <c r="A66" s="80" t="s">
        <v>101</v>
      </c>
      <c r="C66" s="82"/>
      <c r="D66" s="82"/>
      <c r="E66" s="82"/>
      <c r="F66" s="81"/>
    </row>
    <row r="67" spans="3:6" ht="15">
      <c r="C67" s="9"/>
      <c r="D67" s="9"/>
      <c r="E67" s="9"/>
      <c r="F67" s="8"/>
    </row>
    <row r="68" spans="3:6" ht="15">
      <c r="C68" s="9">
        <f>+C60-C46</f>
        <v>0</v>
      </c>
      <c r="D68" s="9"/>
      <c r="E68" s="9">
        <f>+E46-E60</f>
        <v>0</v>
      </c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6" ht="15">
      <c r="C187" s="9"/>
      <c r="D187" s="9"/>
      <c r="E187" s="9"/>
      <c r="F187" s="8"/>
    </row>
    <row r="188" spans="3:6" ht="15">
      <c r="C188" s="9"/>
      <c r="D188" s="9"/>
      <c r="E188" s="9"/>
      <c r="F188" s="8"/>
    </row>
    <row r="189" spans="3:5" ht="15">
      <c r="C189" s="9"/>
      <c r="D189" s="9"/>
      <c r="E189" s="9"/>
    </row>
    <row r="190" spans="3:5" ht="15">
      <c r="C190" s="9"/>
      <c r="D190" s="9"/>
      <c r="E190" s="9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  <row r="195" spans="3:5" ht="15">
      <c r="C195" s="9"/>
      <c r="D195" s="9"/>
      <c r="E195" s="9"/>
    </row>
    <row r="196" spans="3:5" ht="15">
      <c r="C196" s="9"/>
      <c r="D196" s="9"/>
      <c r="E196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B7">
      <selection activeCell="C18" sqref="C18"/>
    </sheetView>
  </sheetViews>
  <sheetFormatPr defaultColWidth="8.88671875" defaultRowHeight="15"/>
  <cols>
    <col min="1" max="1" width="23.21484375" style="2" customWidth="1"/>
    <col min="2" max="2" width="7.6640625" style="2" bestFit="1" customWidth="1"/>
    <col min="3" max="3" width="7.77734375" style="2" customWidth="1"/>
    <col min="4" max="4" width="7.3359375" style="2" customWidth="1"/>
    <col min="5" max="5" width="9.3359375" style="2" customWidth="1"/>
    <col min="6" max="6" width="9.4453125" style="2" customWidth="1"/>
    <col min="7" max="7" width="7.5546875" style="2" customWidth="1"/>
    <col min="8" max="16384" width="8.88671875" style="2" customWidth="1"/>
  </cols>
  <sheetData>
    <row r="1" spans="1:2" ht="15">
      <c r="A1" s="3" t="s">
        <v>46</v>
      </c>
      <c r="B1" s="3"/>
    </row>
    <row r="2" spans="1:2" ht="15">
      <c r="A2" s="3" t="s">
        <v>35</v>
      </c>
      <c r="B2" s="3"/>
    </row>
    <row r="3" spans="1:2" ht="15">
      <c r="A3" s="3"/>
      <c r="B3" s="3"/>
    </row>
    <row r="4" spans="1:5" ht="15">
      <c r="A4" s="3" t="s">
        <v>52</v>
      </c>
      <c r="B4" s="3"/>
      <c r="E4" s="56"/>
    </row>
    <row r="5" spans="1:2" ht="15">
      <c r="A5" s="3" t="s">
        <v>135</v>
      </c>
      <c r="B5" s="3"/>
    </row>
    <row r="6" ht="14.25" customHeight="1">
      <c r="A6" s="10" t="s">
        <v>81</v>
      </c>
    </row>
    <row r="7" ht="14.25" customHeight="1">
      <c r="A7" s="10"/>
    </row>
    <row r="8" spans="2:7" ht="15">
      <c r="B8" s="3"/>
      <c r="C8" s="3"/>
      <c r="D8" s="3"/>
      <c r="E8" s="5" t="s">
        <v>36</v>
      </c>
      <c r="F8" s="5"/>
      <c r="G8" s="5"/>
    </row>
    <row r="9" spans="2:9" ht="15">
      <c r="B9" s="5" t="s">
        <v>37</v>
      </c>
      <c r="C9" s="5" t="s">
        <v>37</v>
      </c>
      <c r="D9" s="5" t="s">
        <v>38</v>
      </c>
      <c r="E9" s="5" t="s">
        <v>39</v>
      </c>
      <c r="F9" s="5" t="s">
        <v>57</v>
      </c>
      <c r="G9" s="5"/>
      <c r="H9" s="5" t="s">
        <v>93</v>
      </c>
      <c r="I9" s="5" t="s">
        <v>91</v>
      </c>
    </row>
    <row r="10" spans="2:9" ht="15">
      <c r="B10" s="5" t="s">
        <v>40</v>
      </c>
      <c r="C10" s="5" t="s">
        <v>41</v>
      </c>
      <c r="D10" s="5" t="s">
        <v>42</v>
      </c>
      <c r="E10" s="5" t="s">
        <v>42</v>
      </c>
      <c r="F10" s="5" t="s">
        <v>56</v>
      </c>
      <c r="G10" s="5" t="s">
        <v>43</v>
      </c>
      <c r="H10" s="5" t="s">
        <v>90</v>
      </c>
      <c r="I10" s="5" t="s">
        <v>92</v>
      </c>
    </row>
    <row r="11" spans="2:9" ht="15">
      <c r="B11" s="5" t="s">
        <v>47</v>
      </c>
      <c r="C11" s="5" t="s">
        <v>47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</row>
    <row r="13" spans="1:9" ht="15">
      <c r="A13" s="2" t="s">
        <v>89</v>
      </c>
      <c r="B13" s="62">
        <v>119674</v>
      </c>
      <c r="C13" s="62">
        <v>28367</v>
      </c>
      <c r="D13" s="62">
        <v>6674</v>
      </c>
      <c r="E13" s="62">
        <v>124</v>
      </c>
      <c r="F13" s="62">
        <v>162174</v>
      </c>
      <c r="G13" s="62">
        <f>SUM(B13:F13)</f>
        <v>317013</v>
      </c>
      <c r="H13" s="2">
        <v>39926</v>
      </c>
      <c r="I13" s="2">
        <f>SUM(G13:H13)</f>
        <v>356939</v>
      </c>
    </row>
    <row r="14" spans="1:9" ht="15">
      <c r="A14" s="2" t="s">
        <v>114</v>
      </c>
      <c r="B14" s="63" t="s">
        <v>10</v>
      </c>
      <c r="C14" s="63" t="s">
        <v>10</v>
      </c>
      <c r="D14" s="63" t="s">
        <v>10</v>
      </c>
      <c r="E14" s="63" t="s">
        <v>10</v>
      </c>
      <c r="F14" s="62">
        <v>719</v>
      </c>
      <c r="G14" s="62">
        <f>SUM(B14:F14)</f>
        <v>719</v>
      </c>
      <c r="H14" s="63" t="s">
        <v>10</v>
      </c>
      <c r="I14" s="2">
        <f>SUM(G14:H14)</f>
        <v>719</v>
      </c>
    </row>
    <row r="15" spans="2:9" ht="7.5" customHeight="1">
      <c r="B15" s="73"/>
      <c r="C15" s="73"/>
      <c r="D15" s="73"/>
      <c r="E15" s="73"/>
      <c r="F15" s="73"/>
      <c r="G15" s="74"/>
      <c r="H15" s="75"/>
      <c r="I15" s="75"/>
    </row>
    <row r="16" spans="2:9" ht="15">
      <c r="B16" s="72">
        <f>SUM(B13:B15)</f>
        <v>119674</v>
      </c>
      <c r="C16" s="72">
        <f aca="true" t="shared" si="0" ref="C16:I16">SUM(C13:C15)</f>
        <v>28367</v>
      </c>
      <c r="D16" s="72">
        <f t="shared" si="0"/>
        <v>6674</v>
      </c>
      <c r="E16" s="72">
        <f t="shared" si="0"/>
        <v>124</v>
      </c>
      <c r="F16" s="72">
        <f t="shared" si="0"/>
        <v>162893</v>
      </c>
      <c r="G16" s="72">
        <f t="shared" si="0"/>
        <v>317732</v>
      </c>
      <c r="H16" s="72">
        <f t="shared" si="0"/>
        <v>39926</v>
      </c>
      <c r="I16" s="72">
        <f t="shared" si="0"/>
        <v>357658</v>
      </c>
    </row>
    <row r="17" spans="1:9" ht="15">
      <c r="A17" s="33" t="s">
        <v>60</v>
      </c>
      <c r="B17" s="62">
        <v>3860</v>
      </c>
      <c r="C17" s="63">
        <v>-13</v>
      </c>
      <c r="D17" s="63" t="s">
        <v>10</v>
      </c>
      <c r="E17" s="63" t="s">
        <v>10</v>
      </c>
      <c r="F17" s="63" t="s">
        <v>10</v>
      </c>
      <c r="G17" s="62">
        <f>SUM(B17:F17)</f>
        <v>3847</v>
      </c>
      <c r="H17" s="63" t="s">
        <v>10</v>
      </c>
      <c r="I17" s="2">
        <f>SUM(G17:H17)</f>
        <v>3847</v>
      </c>
    </row>
    <row r="18" spans="1:9" ht="15">
      <c r="A18" s="33" t="s">
        <v>129</v>
      </c>
      <c r="B18" s="62">
        <v>5</v>
      </c>
      <c r="C18" s="63">
        <v>1</v>
      </c>
      <c r="D18" s="63" t="s">
        <v>10</v>
      </c>
      <c r="E18" s="63" t="s">
        <v>10</v>
      </c>
      <c r="F18" s="63" t="s">
        <v>10</v>
      </c>
      <c r="G18" s="62">
        <f>SUM(B18:F18)</f>
        <v>6</v>
      </c>
      <c r="H18" s="63">
        <v>-597</v>
      </c>
      <c r="I18" s="2">
        <f>SUM(G18:H18)</f>
        <v>-591</v>
      </c>
    </row>
    <row r="19" spans="1:9" ht="15">
      <c r="A19" s="2" t="s">
        <v>44</v>
      </c>
      <c r="B19" s="63" t="s">
        <v>10</v>
      </c>
      <c r="C19" s="63" t="s">
        <v>10</v>
      </c>
      <c r="D19" s="63" t="s">
        <v>10</v>
      </c>
      <c r="E19" s="62">
        <v>-2365</v>
      </c>
      <c r="F19" s="63" t="s">
        <v>10</v>
      </c>
      <c r="G19" s="62">
        <f>SUM(B19:F19)</f>
        <v>-2365</v>
      </c>
      <c r="H19" s="63">
        <v>-610</v>
      </c>
      <c r="I19" s="2">
        <f>SUM(G19:H19)</f>
        <v>-2975</v>
      </c>
    </row>
    <row r="20" spans="1:9" ht="15">
      <c r="A20" s="2" t="s">
        <v>143</v>
      </c>
      <c r="B20" s="63" t="s">
        <v>10</v>
      </c>
      <c r="C20" s="63" t="s">
        <v>10</v>
      </c>
      <c r="D20" s="63" t="s">
        <v>10</v>
      </c>
      <c r="E20" s="63" t="s">
        <v>10</v>
      </c>
      <c r="F20" s="62">
        <f>'IS'!H43</f>
        <v>14043</v>
      </c>
      <c r="G20" s="62">
        <f>SUM(B20:F20)</f>
        <v>14043</v>
      </c>
      <c r="H20" s="63">
        <f>'IS'!H44</f>
        <v>6298</v>
      </c>
      <c r="I20" s="2">
        <f>SUM(G20:H20)</f>
        <v>20341</v>
      </c>
    </row>
    <row r="21" spans="1:9" ht="15">
      <c r="A21" s="2" t="s">
        <v>76</v>
      </c>
      <c r="B21" s="63" t="s">
        <v>10</v>
      </c>
      <c r="C21" s="63" t="s">
        <v>10</v>
      </c>
      <c r="D21" s="63" t="s">
        <v>10</v>
      </c>
      <c r="E21" s="63" t="s">
        <v>10</v>
      </c>
      <c r="F21" s="62">
        <v>-7109</v>
      </c>
      <c r="G21" s="62">
        <f>SUM(B21:F21)</f>
        <v>-7109</v>
      </c>
      <c r="H21" s="63" t="s">
        <v>10</v>
      </c>
      <c r="I21" s="2">
        <f>SUM(G21:H21)</f>
        <v>-7109</v>
      </c>
    </row>
    <row r="22" spans="2:7" ht="7.5" customHeight="1">
      <c r="B22" s="63"/>
      <c r="C22" s="63"/>
      <c r="D22" s="63"/>
      <c r="E22" s="63"/>
      <c r="F22" s="63"/>
      <c r="G22" s="62"/>
    </row>
    <row r="23" spans="1:9" ht="15.75" thickBot="1">
      <c r="A23" s="2" t="s">
        <v>136</v>
      </c>
      <c r="B23" s="64">
        <f>SUM(B16:B22)</f>
        <v>123539</v>
      </c>
      <c r="C23" s="64">
        <f aca="true" t="shared" si="1" ref="C23:I23">SUM(C16:C22)</f>
        <v>28355</v>
      </c>
      <c r="D23" s="64">
        <f t="shared" si="1"/>
        <v>6674</v>
      </c>
      <c r="E23" s="64">
        <f t="shared" si="1"/>
        <v>-2241</v>
      </c>
      <c r="F23" s="64">
        <f t="shared" si="1"/>
        <v>169827</v>
      </c>
      <c r="G23" s="64">
        <f t="shared" si="1"/>
        <v>326154</v>
      </c>
      <c r="H23" s="64">
        <f t="shared" si="1"/>
        <v>45017</v>
      </c>
      <c r="I23" s="64">
        <f t="shared" si="1"/>
        <v>371171</v>
      </c>
    </row>
    <row r="24" ht="15.75" thickTop="1"/>
    <row r="25" spans="1:9" ht="15">
      <c r="A25" s="33" t="s">
        <v>74</v>
      </c>
      <c r="B25" s="62">
        <v>116859</v>
      </c>
      <c r="C25" s="62">
        <v>28368</v>
      </c>
      <c r="D25" s="62">
        <v>6674</v>
      </c>
      <c r="E25" s="62">
        <v>551</v>
      </c>
      <c r="F25" s="62">
        <v>147151</v>
      </c>
      <c r="G25" s="62">
        <f>SUM(B25:F25)</f>
        <v>299603</v>
      </c>
      <c r="H25" s="2">
        <v>34074</v>
      </c>
      <c r="I25" s="2">
        <f>SUM(G25:H25)</f>
        <v>333677</v>
      </c>
    </row>
    <row r="26" spans="1:9" ht="15">
      <c r="A26" s="2" t="s">
        <v>60</v>
      </c>
      <c r="B26" s="62">
        <v>2815</v>
      </c>
      <c r="C26" s="63">
        <v>-1</v>
      </c>
      <c r="D26" s="63" t="s">
        <v>10</v>
      </c>
      <c r="E26" s="63" t="s">
        <v>10</v>
      </c>
      <c r="F26" s="63" t="s">
        <v>10</v>
      </c>
      <c r="G26" s="62">
        <f>SUM(B26:F26)</f>
        <v>2814</v>
      </c>
      <c r="H26" s="63" t="s">
        <v>10</v>
      </c>
      <c r="I26" s="2">
        <f>SUM(G26:H26)</f>
        <v>2814</v>
      </c>
    </row>
    <row r="27" spans="1:9" ht="15">
      <c r="A27" s="2" t="s">
        <v>70</v>
      </c>
      <c r="B27" s="63" t="s">
        <v>10</v>
      </c>
      <c r="C27" s="63" t="s">
        <v>10</v>
      </c>
      <c r="D27" s="63" t="s">
        <v>10</v>
      </c>
      <c r="E27" s="63">
        <v>-427</v>
      </c>
      <c r="F27" s="63"/>
      <c r="G27" s="62">
        <f>SUM(B27:F27)</f>
        <v>-427</v>
      </c>
      <c r="H27" s="2">
        <v>-182</v>
      </c>
      <c r="I27" s="2">
        <f>SUM(G27:H27)</f>
        <v>-609</v>
      </c>
    </row>
    <row r="28" spans="1:9" ht="15">
      <c r="A28" s="2" t="s">
        <v>143</v>
      </c>
      <c r="B28" s="63" t="s">
        <v>10</v>
      </c>
      <c r="C28" s="63" t="s">
        <v>10</v>
      </c>
      <c r="D28" s="63" t="s">
        <v>10</v>
      </c>
      <c r="E28" s="63" t="s">
        <v>10</v>
      </c>
      <c r="F28" s="62">
        <v>21912</v>
      </c>
      <c r="G28" s="62">
        <f>SUM(B28:F28)</f>
        <v>21912</v>
      </c>
      <c r="H28" s="2">
        <f>'IS'!J44</f>
        <v>6034</v>
      </c>
      <c r="I28" s="2">
        <f>SUM(G28:H28)</f>
        <v>27946</v>
      </c>
    </row>
    <row r="29" spans="1:9" ht="15">
      <c r="A29" s="2" t="s">
        <v>76</v>
      </c>
      <c r="B29" s="63" t="s">
        <v>10</v>
      </c>
      <c r="C29" s="63" t="s">
        <v>10</v>
      </c>
      <c r="D29" s="63" t="s">
        <v>10</v>
      </c>
      <c r="E29" s="63" t="s">
        <v>10</v>
      </c>
      <c r="F29" s="62">
        <v>-6889</v>
      </c>
      <c r="G29" s="62">
        <f>SUM(B29:F29)</f>
        <v>-6889</v>
      </c>
      <c r="H29" s="77" t="s">
        <v>10</v>
      </c>
      <c r="I29" s="2">
        <f>SUM(G29:H29)</f>
        <v>-6889</v>
      </c>
    </row>
    <row r="30" spans="2:7" ht="7.5" customHeight="1">
      <c r="B30" s="63"/>
      <c r="C30" s="63"/>
      <c r="D30" s="63"/>
      <c r="E30" s="63"/>
      <c r="F30" s="63"/>
      <c r="G30" s="62"/>
    </row>
    <row r="31" spans="1:9" ht="15.75" thickBot="1">
      <c r="A31" s="2" t="s">
        <v>137</v>
      </c>
      <c r="B31" s="64">
        <f aca="true" t="shared" si="2" ref="B31:I31">SUM(B25:B30)</f>
        <v>119674</v>
      </c>
      <c r="C31" s="64">
        <f t="shared" si="2"/>
        <v>28367</v>
      </c>
      <c r="D31" s="64">
        <f t="shared" si="2"/>
        <v>6674</v>
      </c>
      <c r="E31" s="64">
        <f t="shared" si="2"/>
        <v>124</v>
      </c>
      <c r="F31" s="64">
        <f t="shared" si="2"/>
        <v>162174</v>
      </c>
      <c r="G31" s="64">
        <f t="shared" si="2"/>
        <v>317013</v>
      </c>
      <c r="H31" s="64">
        <f t="shared" si="2"/>
        <v>39926</v>
      </c>
      <c r="I31" s="64">
        <f t="shared" si="2"/>
        <v>356939</v>
      </c>
    </row>
    <row r="32" ht="15.75" thickTop="1"/>
    <row r="57" spans="1:8" ht="15">
      <c r="A57" s="1" t="s">
        <v>145</v>
      </c>
      <c r="B57" s="17"/>
      <c r="C57" s="17"/>
      <c r="D57" s="17"/>
      <c r="E57" s="17"/>
      <c r="F57" s="17"/>
      <c r="G57" s="17"/>
      <c r="H57" s="17"/>
    </row>
    <row r="58" spans="1:8" ht="15">
      <c r="A58" s="1" t="s">
        <v>144</v>
      </c>
      <c r="B58" s="17"/>
      <c r="C58" s="17"/>
      <c r="D58" s="17"/>
      <c r="E58" s="17"/>
      <c r="F58" s="17"/>
      <c r="G58" s="17"/>
      <c r="H58" s="17"/>
    </row>
  </sheetData>
  <printOptions/>
  <pageMargins left="0.5" right="0.5" top="0.75" bottom="0.5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7"/>
  <sheetViews>
    <sheetView workbookViewId="0" topLeftCell="A1">
      <selection activeCell="F17" sqref="F17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0.99609375" style="32" bestFit="1" customWidth="1"/>
    <col min="7" max="7" width="1.5625" style="57" customWidth="1"/>
    <col min="8" max="8" width="10.99609375" style="32" bestFit="1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82</v>
      </c>
    </row>
    <row r="6" ht="15">
      <c r="A6" s="3" t="s">
        <v>138</v>
      </c>
    </row>
    <row r="7" ht="15">
      <c r="A7" s="10" t="s">
        <v>77</v>
      </c>
    </row>
    <row r="8" spans="1:8" ht="15">
      <c r="A8" s="3"/>
      <c r="F8" s="59" t="str">
        <f>H8</f>
        <v>FINANCIAL</v>
      </c>
      <c r="G8" s="65"/>
      <c r="H8" s="59" t="s">
        <v>4</v>
      </c>
    </row>
    <row r="9" spans="6:8" ht="15">
      <c r="F9" s="59" t="str">
        <f>H9</f>
        <v>YEAR ENDED</v>
      </c>
      <c r="H9" s="59" t="s">
        <v>69</v>
      </c>
    </row>
    <row r="10" spans="6:8" ht="15">
      <c r="F10" s="43" t="s">
        <v>142</v>
      </c>
      <c r="H10" s="43" t="s">
        <v>139</v>
      </c>
    </row>
    <row r="11" spans="6:8" ht="15">
      <c r="F11" s="59" t="s">
        <v>8</v>
      </c>
      <c r="H11" s="59" t="s">
        <v>8</v>
      </c>
    </row>
    <row r="12" spans="2:8" ht="15">
      <c r="B12" s="3" t="s">
        <v>115</v>
      </c>
      <c r="F12" s="59"/>
      <c r="H12" s="59"/>
    </row>
    <row r="13" spans="6:8" ht="15">
      <c r="F13" s="59"/>
      <c r="H13" s="59"/>
    </row>
    <row r="14" spans="2:8" ht="15">
      <c r="B14" s="2" t="s">
        <v>66</v>
      </c>
      <c r="F14" s="51">
        <f>'IS'!H35</f>
        <v>28213</v>
      </c>
      <c r="H14" s="51">
        <f>'IS'!J35</f>
        <v>37932</v>
      </c>
    </row>
    <row r="15" spans="6:8" ht="15">
      <c r="F15" s="35"/>
      <c r="H15" s="51"/>
    </row>
    <row r="16" spans="2:8" ht="15">
      <c r="B16" s="2" t="s">
        <v>116</v>
      </c>
      <c r="F16" s="51">
        <v>11861</v>
      </c>
      <c r="H16" s="51">
        <v>13904</v>
      </c>
    </row>
    <row r="17" spans="6:8" ht="15">
      <c r="F17" s="76"/>
      <c r="H17" s="52"/>
    </row>
    <row r="18" spans="2:8" ht="15">
      <c r="B18" s="2" t="s">
        <v>117</v>
      </c>
      <c r="F18" s="51">
        <f>SUM(F14:F16)</f>
        <v>40074</v>
      </c>
      <c r="H18" s="51">
        <f>SUM(H14:H17)</f>
        <v>51836</v>
      </c>
    </row>
    <row r="19" spans="6:8" ht="15">
      <c r="F19" s="51"/>
      <c r="H19" s="51"/>
    </row>
    <row r="20" spans="2:8" ht="15">
      <c r="B20" s="2" t="s">
        <v>118</v>
      </c>
      <c r="F20" s="51"/>
      <c r="H20" s="51"/>
    </row>
    <row r="21" spans="2:8" ht="15">
      <c r="B21" s="2" t="s">
        <v>119</v>
      </c>
      <c r="F21" s="51">
        <v>20091</v>
      </c>
      <c r="H21" s="51">
        <v>-13264</v>
      </c>
    </row>
    <row r="22" spans="2:8" ht="15">
      <c r="B22" s="2" t="s">
        <v>120</v>
      </c>
      <c r="F22" s="51">
        <v>-22948</v>
      </c>
      <c r="H22" s="51">
        <v>-1722</v>
      </c>
    </row>
    <row r="23" spans="6:8" ht="15">
      <c r="F23" s="52"/>
      <c r="H23" s="52"/>
    </row>
    <row r="24" spans="2:8" ht="15">
      <c r="B24" s="2" t="s">
        <v>121</v>
      </c>
      <c r="F24" s="51">
        <f>SUM(F18:F22)</f>
        <v>37217</v>
      </c>
      <c r="H24" s="51">
        <f>SUM(H18:H23)</f>
        <v>36850</v>
      </c>
    </row>
    <row r="25" spans="6:8" ht="15">
      <c r="F25" s="51"/>
      <c r="H25" s="51"/>
    </row>
    <row r="26" spans="2:8" ht="15">
      <c r="B26" s="2" t="s">
        <v>122</v>
      </c>
      <c r="F26" s="51">
        <v>-10022</v>
      </c>
      <c r="H26" s="51">
        <v>-16021</v>
      </c>
    </row>
    <row r="27" spans="2:8" ht="15">
      <c r="B27" s="2" t="s">
        <v>123</v>
      </c>
      <c r="F27" s="51">
        <v>1791</v>
      </c>
      <c r="H27" s="51">
        <v>32</v>
      </c>
    </row>
    <row r="28" spans="6:8" ht="15">
      <c r="F28" s="52"/>
      <c r="H28" s="52"/>
    </row>
    <row r="29" spans="2:8" ht="15">
      <c r="B29" s="2" t="s">
        <v>124</v>
      </c>
      <c r="F29" s="51">
        <f>SUM(F24:F27)</f>
        <v>28986</v>
      </c>
      <c r="H29" s="51">
        <f>SUM(H24:H28)</f>
        <v>20861</v>
      </c>
    </row>
    <row r="30" ht="13.5" customHeight="1"/>
    <row r="31" spans="2:8" ht="15">
      <c r="B31" s="2" t="s">
        <v>48</v>
      </c>
      <c r="F31" s="31">
        <v>-21661</v>
      </c>
      <c r="H31" s="31">
        <v>-62974</v>
      </c>
    </row>
    <row r="32" ht="13.5" customHeight="1"/>
    <row r="33" spans="2:8" ht="15">
      <c r="B33" s="2" t="s">
        <v>125</v>
      </c>
      <c r="F33" s="31">
        <v>-16107</v>
      </c>
      <c r="G33" s="58"/>
      <c r="H33" s="31">
        <v>25811</v>
      </c>
    </row>
    <row r="34" spans="6:8" ht="13.5" customHeight="1">
      <c r="F34" s="60"/>
      <c r="H34" s="60"/>
    </row>
    <row r="35" spans="2:8" ht="15">
      <c r="B35" s="3" t="s">
        <v>126</v>
      </c>
      <c r="C35" s="3"/>
      <c r="D35" s="3"/>
      <c r="F35" s="32">
        <f>+F33+F31+F29</f>
        <v>-8782</v>
      </c>
      <c r="H35" s="32">
        <f>+H33+H31+H29</f>
        <v>-16302</v>
      </c>
    </row>
    <row r="36" spans="2:8" ht="15">
      <c r="B36" s="3"/>
      <c r="C36" s="3"/>
      <c r="D36" s="3"/>
      <c r="F36" s="31"/>
      <c r="H36" s="31"/>
    </row>
    <row r="37" spans="2:8" ht="15">
      <c r="B37" s="3" t="s">
        <v>140</v>
      </c>
      <c r="C37" s="3"/>
      <c r="D37" s="3"/>
      <c r="F37" s="32">
        <v>3498</v>
      </c>
      <c r="H37" s="32">
        <v>19800</v>
      </c>
    </row>
    <row r="38" spans="2:4" ht="15">
      <c r="B38" s="3"/>
      <c r="C38" s="3"/>
      <c r="D38" s="3"/>
    </row>
    <row r="39" spans="2:8" ht="15.75" thickBot="1">
      <c r="B39" s="3" t="s">
        <v>141</v>
      </c>
      <c r="C39" s="3"/>
      <c r="D39" s="3"/>
      <c r="F39" s="36">
        <f>+F37+F35</f>
        <v>-5284</v>
      </c>
      <c r="H39" s="36">
        <f>+H37+H35</f>
        <v>3498</v>
      </c>
    </row>
    <row r="40" spans="2:11" ht="16.5" thickTop="1">
      <c r="B40" s="3"/>
      <c r="C40" s="3"/>
      <c r="D40" s="3"/>
      <c r="F40" s="31"/>
      <c r="H40" s="31"/>
      <c r="K40" s="61"/>
    </row>
    <row r="41" ht="6" customHeight="1"/>
    <row r="42" spans="2:4" ht="15">
      <c r="B42" s="3" t="s">
        <v>51</v>
      </c>
      <c r="C42" s="3"/>
      <c r="D42" s="3"/>
    </row>
    <row r="43" spans="2:8" ht="15">
      <c r="B43" s="2" t="s">
        <v>49</v>
      </c>
      <c r="F43" s="32">
        <v>329</v>
      </c>
      <c r="H43" s="32">
        <v>329</v>
      </c>
    </row>
    <row r="44" spans="2:8" ht="15">
      <c r="B44" s="2" t="s">
        <v>75</v>
      </c>
      <c r="F44" s="32">
        <v>3497</v>
      </c>
      <c r="H44" s="32">
        <v>10879</v>
      </c>
    </row>
    <row r="45" spans="2:8" ht="15">
      <c r="B45" s="2" t="s">
        <v>50</v>
      </c>
      <c r="F45" s="32">
        <v>-8785</v>
      </c>
      <c r="H45" s="32">
        <v>-7385</v>
      </c>
    </row>
    <row r="46" spans="6:8" ht="15">
      <c r="F46" s="37">
        <f>SUM(F42:F45)</f>
        <v>-4959</v>
      </c>
      <c r="H46" s="37">
        <f>SUM(H42:H45)</f>
        <v>3823</v>
      </c>
    </row>
    <row r="47" spans="2:8" ht="15">
      <c r="B47" s="2" t="s">
        <v>68</v>
      </c>
      <c r="F47" s="31">
        <v>-325</v>
      </c>
      <c r="H47" s="38">
        <v>-325</v>
      </c>
    </row>
    <row r="48" spans="6:8" ht="15.75" thickBot="1">
      <c r="F48" s="36">
        <f>SUM(F46:F47)</f>
        <v>-5284</v>
      </c>
      <c r="H48" s="36">
        <f>SUM(H46:H47)</f>
        <v>3498</v>
      </c>
    </row>
    <row r="49" spans="6:8" ht="15.75" thickTop="1">
      <c r="F49" s="31"/>
      <c r="H49" s="31"/>
    </row>
    <row r="50" spans="6:8" ht="15">
      <c r="F50" s="31"/>
      <c r="H50" s="31"/>
    </row>
    <row r="51" spans="6:8" ht="15">
      <c r="F51" s="31"/>
      <c r="H51" s="31"/>
    </row>
    <row r="52" spans="6:8" ht="15">
      <c r="F52" s="31"/>
      <c r="H52" s="31"/>
    </row>
    <row r="53" spans="6:8" ht="15">
      <c r="F53" s="31"/>
      <c r="H53" s="31"/>
    </row>
    <row r="54" spans="2:9" ht="15">
      <c r="B54" s="1" t="s">
        <v>84</v>
      </c>
      <c r="C54" s="17"/>
      <c r="D54" s="17"/>
      <c r="E54" s="17"/>
      <c r="F54" s="39"/>
      <c r="H54" s="39"/>
      <c r="I54" s="17"/>
    </row>
    <row r="55" spans="2:9" ht="15">
      <c r="B55" s="1" t="s">
        <v>102</v>
      </c>
      <c r="C55" s="17"/>
      <c r="D55" s="17"/>
      <c r="E55" s="17"/>
      <c r="F55" s="39"/>
      <c r="H55" s="39"/>
      <c r="I55" s="17"/>
    </row>
    <row r="88" ht="15">
      <c r="B88" s="2" t="s">
        <v>45</v>
      </c>
    </row>
    <row r="97" ht="15">
      <c r="B97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T &amp; S</cp:lastModifiedBy>
  <cp:lastPrinted>2007-05-30T10:26:44Z</cp:lastPrinted>
  <dcterms:created xsi:type="dcterms:W3CDTF">2003-02-21T04:55:54Z</dcterms:created>
  <dcterms:modified xsi:type="dcterms:W3CDTF">2007-05-30T10:28:21Z</dcterms:modified>
  <cp:category/>
  <cp:version/>
  <cp:contentType/>
  <cp:contentStatus/>
</cp:coreProperties>
</file>